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9" activeTab="0"/>
  </bookViews>
  <sheets>
    <sheet name="2017 от объема" sheetId="1" r:id="rId1"/>
  </sheets>
  <definedNames/>
  <calcPr calcMode="autoNoTable" fullCalcOnLoad="1" fullPrecision="0" iterate="1" iterateCount="100" iterateDelta="0.0001"/>
</workbook>
</file>

<file path=xl/comments1.xml><?xml version="1.0" encoding="utf-8"?>
<comments xmlns="http://schemas.openxmlformats.org/spreadsheetml/2006/main">
  <authors>
    <author>ЗАГРЕБАНЦЕВА</author>
    <author>User</author>
  </authors>
  <commentList>
    <comment ref="D8" authorId="0">
      <text>
        <r>
          <rPr>
            <b/>
            <sz val="8"/>
            <rFont val="Tahoma"/>
            <family val="2"/>
          </rPr>
          <t>Саранова:</t>
        </r>
        <r>
          <rPr>
            <sz val="8"/>
            <rFont val="Tahoma"/>
            <family val="2"/>
          </rPr>
          <t xml:space="preserve">
весь тек рем</t>
        </r>
      </text>
    </comment>
    <comment ref="D9" authorId="0">
      <text>
        <r>
          <rPr>
            <b/>
            <sz val="8"/>
            <rFont val="Tahoma"/>
            <family val="2"/>
          </rPr>
          <t>Саранова:</t>
        </r>
        <r>
          <rPr>
            <sz val="8"/>
            <rFont val="Tahoma"/>
            <family val="2"/>
          </rPr>
          <t xml:space="preserve">
мат.т/р</t>
        </r>
      </text>
    </comment>
    <comment ref="D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кап.рем
</t>
        </r>
      </text>
    </comment>
    <comment ref="D1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материалы кап.рем.
</t>
        </r>
      </text>
    </comment>
  </commentList>
</comments>
</file>

<file path=xl/sharedStrings.xml><?xml version="1.0" encoding="utf-8"?>
<sst xmlns="http://schemas.openxmlformats.org/spreadsheetml/2006/main" count="46" uniqueCount="46">
  <si>
    <t>п.п.</t>
  </si>
  <si>
    <t>Калькуляционные статьи затрат</t>
  </si>
  <si>
    <t>1.</t>
  </si>
  <si>
    <t>в том числе вспомогательные  материалы  на   текущий ремонт</t>
  </si>
  <si>
    <t>Основная оплата труда производственных рабочих</t>
  </si>
  <si>
    <t>Отчисления на соц. нужды с оплаты производственных рабочих</t>
  </si>
  <si>
    <t>амортизация производственного оборудования</t>
  </si>
  <si>
    <t>Цеховые расходы</t>
  </si>
  <si>
    <t xml:space="preserve">Итого производственные расходы  по передаче  электроэнергии                                                    </t>
  </si>
  <si>
    <t>Финансовый результат +. -</t>
  </si>
  <si>
    <t>Доходы от  реализации , тыс. руб.</t>
  </si>
  <si>
    <t xml:space="preserve">Себестоимость продаж электроэнергии </t>
  </si>
  <si>
    <t>удельный вес затрат на 1 кВт</t>
  </si>
  <si>
    <t>из них на ремонт</t>
  </si>
  <si>
    <t xml:space="preserve">Общеэксплуатационные расходы, </t>
  </si>
  <si>
    <t>Прибыль всего, в т.ч.</t>
  </si>
  <si>
    <t>Прибыль на развитие производства</t>
  </si>
  <si>
    <t>Налог на прибыль</t>
  </si>
  <si>
    <t xml:space="preserve">Всего затрат </t>
  </si>
  <si>
    <t>Передача эл.энергии потребителями,  тыс.кВт</t>
  </si>
  <si>
    <t>Передача эл.энергии на собственное потребление ,тыс.кВт.ч</t>
  </si>
  <si>
    <t>Передача эл.энергии всего, без потерь.тыскВтч</t>
  </si>
  <si>
    <t>Энергия</t>
  </si>
  <si>
    <t>7.1</t>
  </si>
  <si>
    <t>Энергия на хозяйственные нужды</t>
  </si>
  <si>
    <t>Потери эл.эн.</t>
  </si>
  <si>
    <t>8.1</t>
  </si>
  <si>
    <t>по МУП ЖКХ ЗАТО Солнечный</t>
  </si>
  <si>
    <t>тыс.руб. без НДС</t>
  </si>
  <si>
    <t>Экономически необоснованные доходы</t>
  </si>
  <si>
    <t>14</t>
  </si>
  <si>
    <t>9</t>
  </si>
  <si>
    <t>10</t>
  </si>
  <si>
    <t>15</t>
  </si>
  <si>
    <t>16</t>
  </si>
  <si>
    <t>Прибыль на соц.выплаты</t>
  </si>
  <si>
    <t>План  на 2017г РЭК</t>
  </si>
  <si>
    <t>Вспомогательные материалы (тек.рем)</t>
  </si>
  <si>
    <t>Работы и услуги производственного характера (кап.рем)</t>
  </si>
  <si>
    <t>13</t>
  </si>
  <si>
    <t xml:space="preserve">Прочие затраты (мед.обследов., переосв-е огнетуш.) </t>
  </si>
  <si>
    <t xml:space="preserve">Начислено услуг ОАО "ФСК ЕЭС" </t>
  </si>
  <si>
    <t>ОАО "Оборонэнерго"</t>
  </si>
  <si>
    <t>13.1</t>
  </si>
  <si>
    <t>Факт за 2017 год</t>
  </si>
  <si>
    <t>Структура и объем затрат, связанных с  передачей электрической энергии за 2017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</si>
</sst>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0.0000000"/>
  </numFmts>
  <fonts count="50">
    <font>
      <sz val="10"/>
      <name val="Arial"/>
      <family val="0"/>
    </font>
    <font>
      <sz val="13"/>
      <name val="Times New Roman"/>
      <family val="1"/>
    </font>
    <font>
      <sz val="10"/>
      <name val="Arial Cyr"/>
      <family val="0"/>
    </font>
    <font>
      <sz val="8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 applyFont="1">
      <alignment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1" fillId="0" borderId="0" xfId="52" applyNumberFormat="1" applyFont="1" applyBorder="1" applyAlignment="1">
      <alignment horizontal="center" vertical="center" wrapText="1" shrinkToFit="1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52" applyFont="1" applyFill="1">
      <alignment/>
      <protection/>
    </xf>
    <xf numFmtId="0" fontId="9" fillId="33" borderId="10" xfId="52" applyFont="1" applyFill="1" applyBorder="1" applyAlignment="1">
      <alignment horizontal="center"/>
      <protection/>
    </xf>
    <xf numFmtId="0" fontId="9" fillId="33" borderId="10" xfId="52" applyFont="1" applyFill="1" applyBorder="1" applyAlignment="1">
      <alignment horizontal="center" vertical="center" shrinkToFi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 vertical="top"/>
      <protection/>
    </xf>
    <xf numFmtId="0" fontId="9" fillId="0" borderId="10" xfId="52" applyFont="1" applyBorder="1" applyAlignment="1">
      <alignment horizontal="left" vertical="center" wrapText="1" shrinkToFit="1"/>
      <protection/>
    </xf>
    <xf numFmtId="1" fontId="9" fillId="0" borderId="10" xfId="52" applyNumberFormat="1" applyFont="1" applyBorder="1" applyAlignment="1">
      <alignment horizontal="center" vertical="top"/>
      <protection/>
    </xf>
    <xf numFmtId="0" fontId="9" fillId="0" borderId="10" xfId="52" applyNumberFormat="1" applyFont="1" applyBorder="1" applyAlignment="1">
      <alignment horizontal="center" vertical="top"/>
      <protection/>
    </xf>
    <xf numFmtId="49" fontId="9" fillId="0" borderId="10" xfId="52" applyNumberFormat="1" applyFont="1" applyBorder="1" applyAlignment="1">
      <alignment horizontal="center" vertical="top"/>
      <protection/>
    </xf>
    <xf numFmtId="0" fontId="9" fillId="34" borderId="10" xfId="52" applyFont="1" applyFill="1" applyBorder="1" applyAlignment="1">
      <alignment horizontal="left" vertical="center" wrapText="1" shrinkToFit="1"/>
      <protection/>
    </xf>
    <xf numFmtId="0" fontId="11" fillId="0" borderId="10" xfId="52" applyFont="1" applyBorder="1" applyAlignment="1">
      <alignment horizontal="left" vertical="center" wrapText="1" shrinkToFit="1"/>
      <protection/>
    </xf>
    <xf numFmtId="49" fontId="9" fillId="0" borderId="10" xfId="52" applyNumberFormat="1" applyFont="1" applyBorder="1" applyAlignment="1">
      <alignment horizontal="left" vertical="center" wrapText="1" shrinkToFit="1"/>
      <protection/>
    </xf>
    <xf numFmtId="49" fontId="12" fillId="0" borderId="10" xfId="52" applyNumberFormat="1" applyFont="1" applyBorder="1" applyAlignment="1">
      <alignment horizontal="center" vertical="top"/>
      <protection/>
    </xf>
    <xf numFmtId="0" fontId="9" fillId="0" borderId="10" xfId="52" applyFont="1" applyBorder="1">
      <alignment/>
      <protection/>
    </xf>
    <xf numFmtId="0" fontId="1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1" fillId="0" borderId="10" xfId="52" applyFont="1" applyBorder="1" applyAlignment="1">
      <alignment horizontal="left" vertical="center" wrapText="1" shrinkToFit="1"/>
      <protection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9" fillId="34" borderId="10" xfId="52" applyFont="1" applyFill="1" applyBorder="1" applyAlignment="1">
      <alignment horizontal="center"/>
      <protection/>
    </xf>
    <xf numFmtId="2" fontId="9" fillId="34" borderId="10" xfId="52" applyNumberFormat="1" applyFont="1" applyFill="1" applyBorder="1" applyAlignment="1">
      <alignment horizontal="center"/>
      <protection/>
    </xf>
    <xf numFmtId="191" fontId="3" fillId="34" borderId="0" xfId="52" applyNumberFormat="1" applyFont="1" applyFill="1" applyBorder="1" applyAlignment="1">
      <alignment horizontal="center"/>
      <protection/>
    </xf>
    <xf numFmtId="0" fontId="1" fillId="34" borderId="0" xfId="52" applyFont="1" applyFill="1">
      <alignment/>
      <protection/>
    </xf>
    <xf numFmtId="2" fontId="1" fillId="34" borderId="0" xfId="52" applyNumberFormat="1" applyFont="1" applyFill="1">
      <alignment/>
      <protection/>
    </xf>
    <xf numFmtId="191" fontId="9" fillId="34" borderId="10" xfId="52" applyNumberFormat="1" applyFont="1" applyFill="1" applyBorder="1" applyAlignment="1">
      <alignment horizontal="center"/>
      <protection/>
    </xf>
    <xf numFmtId="2" fontId="11" fillId="35" borderId="10" xfId="52" applyNumberFormat="1" applyFont="1" applyFill="1" applyBorder="1" applyAlignment="1">
      <alignment horizontal="center"/>
      <protection/>
    </xf>
    <xf numFmtId="2" fontId="9" fillId="35" borderId="10" xfId="52" applyNumberFormat="1" applyFont="1" applyFill="1" applyBorder="1" applyAlignment="1">
      <alignment horizontal="center"/>
      <protection/>
    </xf>
    <xf numFmtId="2" fontId="11" fillId="35" borderId="10" xfId="52" applyNumberFormat="1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center" wrapText="1" shrinkToFit="1"/>
      <protection/>
    </xf>
    <xf numFmtId="2" fontId="9" fillId="34" borderId="10" xfId="52" applyNumberFormat="1" applyFont="1" applyFill="1" applyBorder="1" applyAlignment="1">
      <alignment horizontal="center"/>
      <protection/>
    </xf>
    <xf numFmtId="0" fontId="14" fillId="0" borderId="10" xfId="52" applyNumberFormat="1" applyFont="1" applyBorder="1" applyAlignment="1">
      <alignment horizontal="center" vertical="top"/>
      <protection/>
    </xf>
    <xf numFmtId="49" fontId="14" fillId="0" borderId="10" xfId="52" applyNumberFormat="1" applyFont="1" applyBorder="1" applyAlignment="1">
      <alignment horizontal="left" vertical="center" wrapText="1" shrinkToFit="1"/>
      <protection/>
    </xf>
    <xf numFmtId="49" fontId="14" fillId="0" borderId="10" xfId="52" applyNumberFormat="1" applyFont="1" applyBorder="1" applyAlignment="1">
      <alignment horizontal="center" vertical="top"/>
      <protection/>
    </xf>
    <xf numFmtId="49" fontId="14" fillId="0" borderId="10" xfId="52" applyNumberFormat="1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34" borderId="13" xfId="52" applyFont="1" applyFill="1" applyBorder="1" applyAlignment="1">
      <alignment horizontal="center" vertical="center" wrapText="1"/>
      <protection/>
    </xf>
    <xf numFmtId="0" fontId="9" fillId="34" borderId="14" xfId="52" applyFont="1" applyFill="1" applyBorder="1" applyAlignment="1">
      <alignment horizontal="center" vertical="center" wrapText="1"/>
      <protection/>
    </xf>
    <xf numFmtId="2" fontId="8" fillId="0" borderId="15" xfId="52" applyNumberFormat="1" applyFont="1" applyBorder="1" applyAlignment="1">
      <alignment horizontal="left" vertical="center" wrapText="1" shrinkToFit="1"/>
      <protection/>
    </xf>
    <xf numFmtId="0" fontId="7" fillId="0" borderId="0" xfId="0" applyFont="1" applyBorder="1" applyAlignment="1">
      <alignment horizontal="center"/>
    </xf>
    <xf numFmtId="2" fontId="10" fillId="35" borderId="10" xfId="52" applyNumberFormat="1" applyFont="1" applyFill="1" applyBorder="1" applyAlignment="1">
      <alignment horizontal="center"/>
      <protection/>
    </xf>
    <xf numFmtId="188" fontId="11" fillId="35" borderId="10" xfId="52" applyNumberFormat="1" applyFont="1" applyFill="1" applyBorder="1" applyAlignment="1">
      <alignment horizontal="center"/>
      <protection/>
    </xf>
    <xf numFmtId="188" fontId="9" fillId="35" borderId="10" xfId="52" applyNumberFormat="1" applyFont="1" applyFill="1" applyBorder="1" applyAlignment="1">
      <alignment horizontal="center"/>
      <protection/>
    </xf>
    <xf numFmtId="2" fontId="9" fillId="35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6.00390625" style="1" customWidth="1"/>
    <col min="2" max="2" width="51.7109375" style="1" customWidth="1"/>
    <col min="3" max="3" width="12.28125" style="9" customWidth="1"/>
    <col min="4" max="4" width="13.57421875" style="31" customWidth="1"/>
    <col min="5" max="16384" width="9.140625" style="1" customWidth="1"/>
  </cols>
  <sheetData>
    <row r="1" spans="1:4" ht="33" customHeight="1">
      <c r="A1" s="6"/>
      <c r="B1" s="43" t="s">
        <v>45</v>
      </c>
      <c r="C1" s="43"/>
      <c r="D1" s="43"/>
    </row>
    <row r="2" spans="1:4" ht="16.5">
      <c r="A2" s="51" t="s">
        <v>27</v>
      </c>
      <c r="B2" s="51"/>
      <c r="C2" s="51"/>
      <c r="D2" s="51"/>
    </row>
    <row r="3" spans="1:4" ht="16.5">
      <c r="A3" s="4"/>
      <c r="B3" s="4"/>
      <c r="C3" s="7"/>
      <c r="D3" s="26"/>
    </row>
    <row r="4" spans="1:4" ht="16.5">
      <c r="A4" s="4"/>
      <c r="B4" s="4"/>
      <c r="C4" s="7"/>
      <c r="D4" s="27" t="s">
        <v>28</v>
      </c>
    </row>
    <row r="5" spans="1:4" ht="16.5" customHeight="1">
      <c r="A5" s="44" t="s">
        <v>0</v>
      </c>
      <c r="B5" s="45" t="s">
        <v>1</v>
      </c>
      <c r="C5" s="46" t="s">
        <v>36</v>
      </c>
      <c r="D5" s="48" t="s">
        <v>44</v>
      </c>
    </row>
    <row r="6" spans="1:4" ht="51" customHeight="1">
      <c r="A6" s="44"/>
      <c r="B6" s="45"/>
      <c r="C6" s="47"/>
      <c r="D6" s="49"/>
    </row>
    <row r="7" spans="1:4" ht="12.75" customHeight="1">
      <c r="A7" s="10">
        <v>1</v>
      </c>
      <c r="B7" s="11">
        <v>2</v>
      </c>
      <c r="C7" s="12">
        <v>3</v>
      </c>
      <c r="D7" s="28">
        <v>5</v>
      </c>
    </row>
    <row r="8" spans="1:4" ht="16.5">
      <c r="A8" s="13" t="s">
        <v>2</v>
      </c>
      <c r="B8" s="14" t="s">
        <v>37</v>
      </c>
      <c r="C8" s="35">
        <v>452.5</v>
      </c>
      <c r="D8" s="52">
        <v>94.94</v>
      </c>
    </row>
    <row r="9" spans="1:4" ht="30">
      <c r="A9" s="13"/>
      <c r="B9" s="14" t="s">
        <v>3</v>
      </c>
      <c r="C9" s="35">
        <v>452.5</v>
      </c>
      <c r="D9" s="52">
        <v>76.76</v>
      </c>
    </row>
    <row r="10" spans="1:4" ht="30">
      <c r="A10" s="13">
        <v>2</v>
      </c>
      <c r="B10" s="14" t="s">
        <v>4</v>
      </c>
      <c r="C10" s="35">
        <v>6992.31</v>
      </c>
      <c r="D10" s="52">
        <v>4890.26</v>
      </c>
    </row>
    <row r="11" spans="1:4" ht="30">
      <c r="A11" s="13">
        <v>3</v>
      </c>
      <c r="B11" s="14" t="s">
        <v>5</v>
      </c>
      <c r="C11" s="35">
        <v>2111.68</v>
      </c>
      <c r="D11" s="52">
        <v>1468.47</v>
      </c>
    </row>
    <row r="12" spans="1:4" ht="30">
      <c r="A12" s="15">
        <v>4</v>
      </c>
      <c r="B12" s="14" t="s">
        <v>6</v>
      </c>
      <c r="C12" s="35">
        <v>255.8</v>
      </c>
      <c r="D12" s="52">
        <v>806.16</v>
      </c>
    </row>
    <row r="13" spans="1:4" ht="16.5">
      <c r="A13" s="15">
        <v>5</v>
      </c>
      <c r="B13" s="14" t="s">
        <v>25</v>
      </c>
      <c r="C13" s="29">
        <v>1246</v>
      </c>
      <c r="D13" s="52">
        <v>3940.41</v>
      </c>
    </row>
    <row r="14" spans="1:4" ht="30">
      <c r="A14" s="15">
        <v>6</v>
      </c>
      <c r="B14" s="14" t="s">
        <v>40</v>
      </c>
      <c r="C14" s="35">
        <v>0</v>
      </c>
      <c r="D14" s="52">
        <v>0</v>
      </c>
    </row>
    <row r="15" spans="1:4" ht="16.5">
      <c r="A15" s="16">
        <v>7</v>
      </c>
      <c r="B15" s="14" t="s">
        <v>22</v>
      </c>
      <c r="C15" s="35">
        <v>393.58</v>
      </c>
      <c r="D15" s="52">
        <v>313.51</v>
      </c>
    </row>
    <row r="16" spans="1:4" ht="16.5">
      <c r="A16" s="17" t="s">
        <v>23</v>
      </c>
      <c r="B16" s="14" t="s">
        <v>24</v>
      </c>
      <c r="C16" s="35">
        <f>C15</f>
        <v>393.58</v>
      </c>
      <c r="D16" s="52">
        <v>313.51</v>
      </c>
    </row>
    <row r="17" spans="1:4" ht="16.5" customHeight="1">
      <c r="A17" s="16">
        <v>8</v>
      </c>
      <c r="B17" s="18" t="s">
        <v>38</v>
      </c>
      <c r="C17" s="35">
        <v>932.76</v>
      </c>
      <c r="D17" s="35">
        <v>692.8</v>
      </c>
    </row>
    <row r="18" spans="1:4" ht="16.5">
      <c r="A18" s="17" t="s">
        <v>26</v>
      </c>
      <c r="B18" s="18" t="s">
        <v>13</v>
      </c>
      <c r="C18" s="35">
        <f>C17</f>
        <v>932.76</v>
      </c>
      <c r="D18" s="35">
        <f>D17</f>
        <v>692.8</v>
      </c>
    </row>
    <row r="19" spans="1:4" ht="16.5">
      <c r="A19" s="17" t="s">
        <v>31</v>
      </c>
      <c r="B19" s="14" t="s">
        <v>7</v>
      </c>
      <c r="C19" s="35">
        <f>862.59+234.14</f>
        <v>1096.73</v>
      </c>
      <c r="D19" s="52">
        <f>2173.84+74.5</f>
        <v>2248.34</v>
      </c>
    </row>
    <row r="20" spans="1:4" ht="16.5">
      <c r="A20" s="17" t="s">
        <v>32</v>
      </c>
      <c r="B20" s="14" t="s">
        <v>14</v>
      </c>
      <c r="C20" s="35">
        <f>504.22+234.145</f>
        <v>738.37</v>
      </c>
      <c r="D20" s="52">
        <f>1596.76-16.92</f>
        <v>1579.84</v>
      </c>
    </row>
    <row r="21" spans="1:4" ht="28.5">
      <c r="A21" s="16">
        <v>11</v>
      </c>
      <c r="B21" s="19" t="s">
        <v>8</v>
      </c>
      <c r="C21" s="34">
        <f>C8+C10+C11+C12+C15+C17+C19+C20</f>
        <v>12973.73</v>
      </c>
      <c r="D21" s="34">
        <f>D8+D10+D11+D12+D13+D14+D15+D17+D19+D20</f>
        <v>16034.73</v>
      </c>
    </row>
    <row r="22" spans="1:4" ht="16.5">
      <c r="A22" s="16">
        <v>12</v>
      </c>
      <c r="B22" s="19" t="s">
        <v>15</v>
      </c>
      <c r="C22" s="34">
        <f>C23+C24</f>
        <v>0</v>
      </c>
      <c r="D22" s="53">
        <v>0</v>
      </c>
    </row>
    <row r="23" spans="1:4" ht="16.5">
      <c r="A23" s="17"/>
      <c r="B23" s="14" t="s">
        <v>16</v>
      </c>
      <c r="C23" s="35">
        <v>0</v>
      </c>
      <c r="D23" s="54">
        <v>0</v>
      </c>
    </row>
    <row r="24" spans="1:4" ht="16.5">
      <c r="A24" s="17"/>
      <c r="B24" s="14" t="s">
        <v>17</v>
      </c>
      <c r="C24" s="35">
        <v>0</v>
      </c>
      <c r="D24" s="54">
        <v>0</v>
      </c>
    </row>
    <row r="25" spans="1:4" ht="16.5">
      <c r="A25" s="17" t="s">
        <v>39</v>
      </c>
      <c r="B25" s="25" t="s">
        <v>41</v>
      </c>
      <c r="C25" s="36">
        <v>13981.08</v>
      </c>
      <c r="D25" s="36">
        <f>13925.37</f>
        <v>13925.37</v>
      </c>
    </row>
    <row r="26" spans="1:4" ht="16.5">
      <c r="A26" s="17" t="s">
        <v>43</v>
      </c>
      <c r="B26" s="37" t="s">
        <v>42</v>
      </c>
      <c r="C26" s="38">
        <v>6899.05</v>
      </c>
      <c r="D26" s="55">
        <v>6037.23</v>
      </c>
    </row>
    <row r="27" spans="1:4" ht="16.5">
      <c r="A27" s="17" t="s">
        <v>30</v>
      </c>
      <c r="B27" s="14" t="s">
        <v>29</v>
      </c>
      <c r="C27" s="35">
        <v>-1964.89</v>
      </c>
      <c r="D27" s="54">
        <v>0</v>
      </c>
    </row>
    <row r="28" spans="1:4" ht="16.5">
      <c r="A28" s="17" t="s">
        <v>33</v>
      </c>
      <c r="B28" s="14" t="s">
        <v>35</v>
      </c>
      <c r="C28" s="35">
        <v>0</v>
      </c>
      <c r="D28" s="54">
        <v>0</v>
      </c>
    </row>
    <row r="29" spans="1:4" ht="16.5">
      <c r="A29" s="17" t="s">
        <v>34</v>
      </c>
      <c r="B29" s="19" t="s">
        <v>18</v>
      </c>
      <c r="C29" s="34">
        <f>C21+C22+C25+C27+C28</f>
        <v>24989.92</v>
      </c>
      <c r="D29" s="34">
        <f>D21+D22+D25+D26</f>
        <v>35997.33</v>
      </c>
    </row>
    <row r="30" spans="1:4" ht="16.5">
      <c r="A30" s="16">
        <v>17</v>
      </c>
      <c r="B30" s="20" t="s">
        <v>21</v>
      </c>
      <c r="C30" s="29">
        <v>31318.3</v>
      </c>
      <c r="D30" s="35">
        <v>29509.53</v>
      </c>
    </row>
    <row r="31" spans="1:4" ht="16.5">
      <c r="A31" s="21"/>
      <c r="B31" s="20" t="s">
        <v>19</v>
      </c>
      <c r="C31" s="29">
        <f>C30-C32</f>
        <v>27958.3</v>
      </c>
      <c r="D31" s="35">
        <f>D30-D32</f>
        <v>26619.11</v>
      </c>
    </row>
    <row r="32" spans="1:4" ht="30" customHeight="1">
      <c r="A32" s="21"/>
      <c r="B32" s="20" t="s">
        <v>20</v>
      </c>
      <c r="C32" s="29">
        <v>3360</v>
      </c>
      <c r="D32" s="35">
        <v>2890.42</v>
      </c>
    </row>
    <row r="33" spans="1:4" ht="16.5">
      <c r="A33" s="39">
        <v>18</v>
      </c>
      <c r="B33" s="40" t="s">
        <v>11</v>
      </c>
      <c r="C33" s="38">
        <f>C29/C30*C31</f>
        <v>22308.86</v>
      </c>
      <c r="D33" s="55">
        <v>31584.04</v>
      </c>
    </row>
    <row r="34" spans="1:4" ht="16.5">
      <c r="A34" s="39">
        <v>19</v>
      </c>
      <c r="B34" s="40" t="s">
        <v>10</v>
      </c>
      <c r="C34" s="38">
        <f>C33</f>
        <v>22308.86</v>
      </c>
      <c r="D34" s="55">
        <v>30502.15</v>
      </c>
    </row>
    <row r="35" spans="1:4" ht="16.5">
      <c r="A35" s="41"/>
      <c r="B35" s="42" t="s">
        <v>9</v>
      </c>
      <c r="C35" s="38">
        <f>C34-C33</f>
        <v>0</v>
      </c>
      <c r="D35" s="38">
        <f>D34-D33</f>
        <v>-1081.89</v>
      </c>
    </row>
    <row r="36" spans="1:4" ht="16.5">
      <c r="A36" s="22"/>
      <c r="B36" s="20" t="s">
        <v>12</v>
      </c>
      <c r="C36" s="33">
        <f>C33/C30</f>
        <v>0.71233</v>
      </c>
      <c r="D36" s="33">
        <f>D33/D30</f>
        <v>1.0703</v>
      </c>
    </row>
    <row r="37" spans="1:4" ht="17.25" customHeight="1">
      <c r="A37" s="50"/>
      <c r="B37" s="50"/>
      <c r="C37" s="50"/>
      <c r="D37" s="50"/>
    </row>
    <row r="38" spans="1:4" ht="16.5">
      <c r="A38" s="3"/>
      <c r="B38" s="5"/>
      <c r="C38" s="8"/>
      <c r="D38" s="30"/>
    </row>
    <row r="40" ht="16.5">
      <c r="A40" s="2"/>
    </row>
    <row r="41" ht="16.5">
      <c r="D41" s="32"/>
    </row>
    <row r="43" ht="16.5">
      <c r="B43" s="23"/>
    </row>
    <row r="69" ht="25.5">
      <c r="B69" s="24"/>
    </row>
  </sheetData>
  <sheetProtection/>
  <mergeCells count="7">
    <mergeCell ref="B1:D1"/>
    <mergeCell ref="A5:A6"/>
    <mergeCell ref="B5:B6"/>
    <mergeCell ref="C5:C6"/>
    <mergeCell ref="D5:D6"/>
    <mergeCell ref="A37:D37"/>
    <mergeCell ref="A2:D2"/>
  </mergeCells>
  <printOptions/>
  <pageMargins left="0.7874015748031497" right="0.07874015748031496" top="0.1968503937007874" bottom="0.03937007874015748" header="0.5118110236220472" footer="0.1574803149606299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2018-04-03T08:43:12Z</cp:lastPrinted>
  <dcterms:created xsi:type="dcterms:W3CDTF">1996-10-08T23:32:33Z</dcterms:created>
  <dcterms:modified xsi:type="dcterms:W3CDTF">2018-08-08T09:17:16Z</dcterms:modified>
  <cp:category/>
  <cp:version/>
  <cp:contentType/>
  <cp:contentStatus/>
</cp:coreProperties>
</file>